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на 2013-2017 гг  (3)" sheetId="1" r:id="rId1"/>
  </sheets>
  <definedNames>
    <definedName name="_xlnm.Print_Area" localSheetId="0">'на 2013-2017 гг  (3)'!$B$1:$S$36</definedName>
  </definedNames>
  <calcPr calcId="145621"/>
</workbook>
</file>

<file path=xl/calcChain.xml><?xml version="1.0" encoding="utf-8"?>
<calcChain xmlns="http://schemas.openxmlformats.org/spreadsheetml/2006/main">
  <c r="M48" i="1" l="1"/>
  <c r="M45" i="1"/>
  <c r="M43" i="1"/>
  <c r="M44" i="1" s="1"/>
  <c r="N41" i="1"/>
  <c r="N45" i="1" s="1"/>
  <c r="R36" i="1"/>
  <c r="Q36" i="1"/>
  <c r="R35" i="1"/>
  <c r="Q35" i="1"/>
  <c r="R34" i="1"/>
  <c r="Q34" i="1"/>
  <c r="R33" i="1"/>
  <c r="Q33" i="1"/>
  <c r="S33" i="1" s="1"/>
  <c r="R32" i="1"/>
  <c r="Q32" i="1"/>
  <c r="P31" i="1"/>
  <c r="O31" i="1"/>
  <c r="N31" i="1"/>
  <c r="M31" i="1"/>
  <c r="L31" i="1"/>
  <c r="K31" i="1"/>
  <c r="J31" i="1"/>
  <c r="I31" i="1"/>
  <c r="H31" i="1"/>
  <c r="R31" i="1" s="1"/>
  <c r="G31" i="1"/>
  <c r="Q31" i="1" s="1"/>
  <c r="P30" i="1"/>
  <c r="O30" i="1"/>
  <c r="N30" i="1"/>
  <c r="M30" i="1"/>
  <c r="L30" i="1"/>
  <c r="K30" i="1"/>
  <c r="J30" i="1"/>
  <c r="I30" i="1"/>
  <c r="H30" i="1"/>
  <c r="R30" i="1" s="1"/>
  <c r="G30" i="1"/>
  <c r="Q30" i="1" s="1"/>
  <c r="Q29" i="1"/>
  <c r="P29" i="1"/>
  <c r="R29" i="1" s="1"/>
  <c r="S29" i="1" s="1"/>
  <c r="R28" i="1"/>
  <c r="Q28" i="1"/>
  <c r="R27" i="1"/>
  <c r="Q27" i="1"/>
  <c r="R26" i="1"/>
  <c r="Q26" i="1"/>
  <c r="S26" i="1" s="1"/>
  <c r="R25" i="1"/>
  <c r="Q25" i="1"/>
  <c r="Q24" i="1"/>
  <c r="P24" i="1"/>
  <c r="R24" i="1" s="1"/>
  <c r="S24" i="1" s="1"/>
  <c r="O23" i="1"/>
  <c r="N23" i="1"/>
  <c r="M23" i="1"/>
  <c r="L23" i="1"/>
  <c r="K23" i="1"/>
  <c r="J23" i="1"/>
  <c r="I23" i="1"/>
  <c r="H23" i="1"/>
  <c r="G23" i="1"/>
  <c r="Q23" i="1" s="1"/>
  <c r="Q22" i="1"/>
  <c r="P22" i="1"/>
  <c r="N22" i="1"/>
  <c r="L22" i="1"/>
  <c r="J22" i="1"/>
  <c r="H22" i="1"/>
  <c r="R22" i="1" s="1"/>
  <c r="S22" i="1" s="1"/>
  <c r="R21" i="1"/>
  <c r="Q21" i="1"/>
  <c r="R20" i="1"/>
  <c r="Q20" i="1"/>
  <c r="R19" i="1"/>
  <c r="Q19" i="1"/>
  <c r="R18" i="1"/>
  <c r="Q18" i="1"/>
  <c r="R17" i="1"/>
  <c r="Q17" i="1"/>
  <c r="P16" i="1"/>
  <c r="O16" i="1"/>
  <c r="N16" i="1"/>
  <c r="M16" i="1"/>
  <c r="L16" i="1"/>
  <c r="K16" i="1"/>
  <c r="J16" i="1"/>
  <c r="I16" i="1"/>
  <c r="H16" i="1"/>
  <c r="R16" i="1" s="1"/>
  <c r="G16" i="1"/>
  <c r="Q16" i="1" s="1"/>
  <c r="Q15" i="1"/>
  <c r="P15" i="1"/>
  <c r="N15" i="1"/>
  <c r="J15" i="1"/>
  <c r="R15" i="1" s="1"/>
  <c r="S15" i="1" s="1"/>
  <c r="H15" i="1"/>
  <c r="Q14" i="1"/>
  <c r="P14" i="1"/>
  <c r="N14" i="1"/>
  <c r="L14" i="1"/>
  <c r="J14" i="1"/>
  <c r="H14" i="1"/>
  <c r="R13" i="1"/>
  <c r="O13" i="1"/>
  <c r="M13" i="1"/>
  <c r="K13" i="1"/>
  <c r="I13" i="1"/>
  <c r="G13" i="1"/>
  <c r="R12" i="1"/>
  <c r="Q12" i="1"/>
  <c r="P11" i="1"/>
  <c r="N11" i="1"/>
  <c r="L11" i="1"/>
  <c r="K11" i="1"/>
  <c r="J11" i="1"/>
  <c r="I11" i="1"/>
  <c r="H11" i="1"/>
  <c r="G11" i="1"/>
  <c r="Q11" i="1" s="1"/>
  <c r="P10" i="1"/>
  <c r="M10" i="1"/>
  <c r="K10" i="1"/>
  <c r="J10" i="1"/>
  <c r="G10" i="1"/>
  <c r="Q9" i="1"/>
  <c r="P9" i="1"/>
  <c r="N9" i="1"/>
  <c r="N8" i="1" s="1"/>
  <c r="L9" i="1"/>
  <c r="J9" i="1"/>
  <c r="H9" i="1"/>
  <c r="R9" i="1" s="1"/>
  <c r="S9" i="1" s="1"/>
  <c r="O8" i="1"/>
  <c r="M8" i="1"/>
  <c r="K8" i="1"/>
  <c r="I8" i="1"/>
  <c r="G8" i="1"/>
  <c r="P7" i="1"/>
  <c r="O7" i="1"/>
  <c r="N7" i="1"/>
  <c r="M7" i="1"/>
  <c r="L7" i="1"/>
  <c r="K7" i="1"/>
  <c r="J7" i="1"/>
  <c r="I7" i="1"/>
  <c r="H7" i="1"/>
  <c r="R7" i="1" s="1"/>
  <c r="G7" i="1"/>
  <c r="Q7" i="1" s="1"/>
  <c r="H8" i="1" l="1"/>
  <c r="R8" i="1" s="1"/>
  <c r="S8" i="1" s="1"/>
  <c r="L8" i="1"/>
  <c r="P8" i="1"/>
  <c r="Q8" i="1"/>
  <c r="J8" i="1"/>
  <c r="R10" i="1"/>
  <c r="Q10" i="1"/>
  <c r="Q13" i="1"/>
  <c r="R14" i="1"/>
  <c r="S14" i="1" s="1"/>
  <c r="S16" i="1"/>
  <c r="S17" i="1"/>
  <c r="P23" i="1"/>
  <c r="R23" i="1" s="1"/>
  <c r="S23" i="1" s="1"/>
  <c r="S25" i="1"/>
  <c r="S30" i="1"/>
  <c r="S31" i="1"/>
  <c r="S32" i="1"/>
  <c r="S36" i="1"/>
  <c r="S7" i="1"/>
  <c r="R11" i="1"/>
  <c r="S11" i="1" s="1"/>
  <c r="N43" i="1"/>
  <c r="N44" i="1" s="1"/>
  <c r="S10" i="1" l="1"/>
</calcChain>
</file>

<file path=xl/sharedStrings.xml><?xml version="1.0" encoding="utf-8"?>
<sst xmlns="http://schemas.openxmlformats.org/spreadsheetml/2006/main" count="73" uniqueCount="41">
  <si>
    <t xml:space="preserve">Приложение № 2
к Методическим рекомендациям
по разработке и реализации
государственных программ
Республики Алтай
</t>
  </si>
  <si>
    <t xml:space="preserve">ОТЧЕТ
о расходах на реализацию государственной программы
Республики Алтай за счет всех источников финансирования 
за 2013-2017 годы
</t>
  </si>
  <si>
    <r>
      <rPr>
        <sz val="11"/>
        <color theme="1"/>
        <rFont val="Times New Roman"/>
        <family val="1"/>
        <charset val="204"/>
      </rPr>
      <t>Наименование государственной программы Республики Алтай</t>
    </r>
    <r>
      <rPr>
        <sz val="14"/>
        <color theme="1"/>
        <rFont val="Times New Roman"/>
        <family val="1"/>
        <charset val="204"/>
      </rPr>
      <t xml:space="preserve"> Развитие физической культуры и спорта</t>
    </r>
  </si>
  <si>
    <r>
      <rPr>
        <sz val="11"/>
        <color theme="1"/>
        <rFont val="Times New Roman"/>
        <family val="1"/>
        <charset val="204"/>
      </rPr>
      <t xml:space="preserve">Администратор государственной программы Республики Алтай  </t>
    </r>
    <r>
      <rPr>
        <sz val="14"/>
        <color theme="1"/>
        <rFont val="Times New Roman"/>
        <family val="1"/>
        <charset val="204"/>
      </rPr>
      <t>Комитет по физической культуре и спорту Республики Алтай</t>
    </r>
  </si>
  <si>
    <t>№ п/п</t>
  </si>
  <si>
    <t>Статус</t>
  </si>
  <si>
    <t>Наименование государственной программы, подпрограммы, основного мероприятия, направления</t>
  </si>
  <si>
    <t>Администратор, соисполнитель</t>
  </si>
  <si>
    <t>Источник финансирования</t>
  </si>
  <si>
    <t>2013 г.</t>
  </si>
  <si>
    <t>2014 г.</t>
  </si>
  <si>
    <t>2015 г.</t>
  </si>
  <si>
    <t>2016 г.</t>
  </si>
  <si>
    <t>2017 г.</t>
  </si>
  <si>
    <t>Оценка расходов, тыс.рублей</t>
  </si>
  <si>
    <t>Отношение фактических расходов к оценке расходов, %</t>
  </si>
  <si>
    <t>план</t>
  </si>
  <si>
    <t>факт</t>
  </si>
  <si>
    <t>прогноз</t>
  </si>
  <si>
    <t>Оценка расходов (согласно государственной программе)</t>
  </si>
  <si>
    <t>Фактические расходы на отчетную дату</t>
  </si>
  <si>
    <t>Государственная программа</t>
  </si>
  <si>
    <t> Развитие физической культуры и спорта</t>
  </si>
  <si>
    <t>Комитет по  физической культуре и спорту Республики Алтай</t>
  </si>
  <si>
    <t>всего</t>
  </si>
  <si>
    <t>республиканский бюджет Республики Алтай</t>
  </si>
  <si>
    <t>остатки средств прошлых лет*</t>
  </si>
  <si>
    <t>в том числе федеральный бюджет (справочно)</t>
  </si>
  <si>
    <t>ТФОМС (справочно)</t>
  </si>
  <si>
    <t>местные бюджеты  (справочно)</t>
  </si>
  <si>
    <t>иные источники (справочно)</t>
  </si>
  <si>
    <t>1.1</t>
  </si>
  <si>
    <r>
      <t xml:space="preserve">Обеспечивающая подпрограмма </t>
    </r>
    <r>
      <rPr>
        <sz val="8"/>
        <color rgb="FFC00000"/>
        <rFont val="Times New Roman"/>
        <family val="1"/>
        <charset val="204"/>
      </rPr>
      <t/>
    </r>
  </si>
  <si>
    <t>Создание условий по обеспечению реализации государственной программы Республики Алтай «Развитие физической культуры и спорта»</t>
  </si>
  <si>
    <t>Комитет по физической культуре и спорту Республики Алтай</t>
  </si>
  <si>
    <t>1.2</t>
  </si>
  <si>
    <t xml:space="preserve">Подпрограмма </t>
  </si>
  <si>
    <t> Развитие физической культуры и массового спорта</t>
  </si>
  <si>
    <t>1.3</t>
  </si>
  <si>
    <t>Подпрограмма</t>
  </si>
  <si>
    <t>Развитие спорта высших достижений  и системы подготовки спортивного резерва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</si>
</sst>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1" fillId="0" borderId="2" xfId="0" applyNumberFormat="1" applyFont="1" applyBorder="1"/>
    <xf numFmtId="164" fontId="1" fillId="0" borderId="2" xfId="0" applyNumberFormat="1" applyFont="1" applyBorder="1" applyAlignment="1">
      <alignment horizontal="center"/>
    </xf>
    <xf numFmtId="4" fontId="0" fillId="0" borderId="0" xfId="0" applyNumberFormat="1"/>
    <xf numFmtId="0" fontId="0" fillId="0" borderId="6" xfId="0" applyBorder="1" applyAlignment="1">
      <alignment horizontal="center" vertical="center"/>
    </xf>
    <xf numFmtId="0" fontId="4" fillId="0" borderId="6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4" fontId="4" fillId="3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/>
    <xf numFmtId="164" fontId="1" fillId="3" borderId="2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4" fillId="0" borderId="5" xfId="0" applyFont="1" applyFill="1" applyBorder="1" applyAlignment="1">
      <alignment vertical="top" wrapText="1"/>
    </xf>
    <xf numFmtId="4" fontId="5" fillId="3" borderId="2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31"/>
  <sheetViews>
    <sheetView tabSelected="1" view="pageBreakPreview" topLeftCell="A28" zoomScale="90" zoomScaleNormal="100" zoomScaleSheetLayoutView="90" workbookViewId="0">
      <selection activeCell="W41" sqref="W41"/>
    </sheetView>
  </sheetViews>
  <sheetFormatPr defaultRowHeight="15.75" x14ac:dyDescent="0.25"/>
  <cols>
    <col min="1" max="1" width="9.140625" customWidth="1"/>
    <col min="2" max="2" width="6.7109375" customWidth="1"/>
    <col min="3" max="3" width="13" style="1" customWidth="1"/>
    <col min="4" max="4" width="17" style="1" customWidth="1"/>
    <col min="5" max="5" width="19.140625" style="1" hidden="1" customWidth="1"/>
    <col min="6" max="6" width="25.85546875" style="1" customWidth="1"/>
    <col min="7" max="10" width="12" style="2" hidden="1" customWidth="1"/>
    <col min="11" max="11" width="13.7109375" style="2" hidden="1" customWidth="1"/>
    <col min="12" max="12" width="13.28515625" style="2" hidden="1" customWidth="1"/>
    <col min="13" max="13" width="12.7109375" style="2" hidden="1" customWidth="1"/>
    <col min="14" max="14" width="13.5703125" style="2" hidden="1" customWidth="1"/>
    <col min="15" max="15" width="13.28515625" style="2" hidden="1" customWidth="1"/>
    <col min="16" max="16" width="14.28515625" style="2" hidden="1" customWidth="1"/>
    <col min="17" max="17" width="17.42578125" customWidth="1"/>
    <col min="18" max="18" width="14.7109375" customWidth="1"/>
    <col min="19" max="19" width="13.5703125" customWidth="1"/>
  </cols>
  <sheetData>
    <row r="1" spans="2:20" x14ac:dyDescent="0.25">
      <c r="R1" s="3" t="s">
        <v>0</v>
      </c>
      <c r="S1" s="4"/>
    </row>
    <row r="2" spans="2:20" ht="109.5" customHeight="1" x14ac:dyDescent="0.3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2:20" ht="42" customHeight="1" x14ac:dyDescent="0.25"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20" ht="44.25" customHeight="1" x14ac:dyDescent="0.25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2:20" ht="32.25" customHeight="1" x14ac:dyDescent="0.25">
      <c r="B5" s="8" t="s">
        <v>4</v>
      </c>
      <c r="C5" s="9" t="s">
        <v>5</v>
      </c>
      <c r="D5" s="9" t="s">
        <v>6</v>
      </c>
      <c r="E5" s="10" t="s">
        <v>7</v>
      </c>
      <c r="F5" s="9" t="s">
        <v>8</v>
      </c>
      <c r="G5" s="11" t="s">
        <v>9</v>
      </c>
      <c r="H5" s="12"/>
      <c r="I5" s="11" t="s">
        <v>10</v>
      </c>
      <c r="J5" s="12"/>
      <c r="K5" s="11" t="s">
        <v>11</v>
      </c>
      <c r="L5" s="12"/>
      <c r="M5" s="11" t="s">
        <v>12</v>
      </c>
      <c r="N5" s="12"/>
      <c r="O5" s="11" t="s">
        <v>13</v>
      </c>
      <c r="P5" s="12"/>
      <c r="Q5" s="13" t="s">
        <v>14</v>
      </c>
      <c r="R5" s="14"/>
      <c r="S5" s="15" t="s">
        <v>15</v>
      </c>
    </row>
    <row r="6" spans="2:20" ht="86.25" customHeight="1" x14ac:dyDescent="0.25">
      <c r="B6" s="16"/>
      <c r="C6" s="17"/>
      <c r="D6" s="17"/>
      <c r="E6" s="10"/>
      <c r="F6" s="17"/>
      <c r="G6" s="18" t="s">
        <v>16</v>
      </c>
      <c r="H6" s="18" t="s">
        <v>17</v>
      </c>
      <c r="I6" s="18" t="s">
        <v>18</v>
      </c>
      <c r="J6" s="18" t="s">
        <v>17</v>
      </c>
      <c r="K6" s="18" t="s">
        <v>18</v>
      </c>
      <c r="L6" s="18" t="s">
        <v>17</v>
      </c>
      <c r="M6" s="18" t="s">
        <v>18</v>
      </c>
      <c r="N6" s="18" t="s">
        <v>17</v>
      </c>
      <c r="O6" s="18" t="s">
        <v>18</v>
      </c>
      <c r="P6" s="18" t="s">
        <v>17</v>
      </c>
      <c r="Q6" s="18" t="s">
        <v>19</v>
      </c>
      <c r="R6" s="18" t="s">
        <v>20</v>
      </c>
      <c r="S6" s="19"/>
    </row>
    <row r="7" spans="2:20" ht="28.5" customHeight="1" x14ac:dyDescent="0.25">
      <c r="B7" s="20">
        <v>1</v>
      </c>
      <c r="C7" s="21" t="s">
        <v>21</v>
      </c>
      <c r="D7" s="21" t="s">
        <v>22</v>
      </c>
      <c r="E7" s="21" t="s">
        <v>23</v>
      </c>
      <c r="F7" s="22" t="s">
        <v>24</v>
      </c>
      <c r="G7" s="23">
        <f>G9+G11+G14</f>
        <v>188715.2</v>
      </c>
      <c r="H7" s="23">
        <f t="shared" ref="H7:P7" si="0">H9+H11+H14</f>
        <v>153117.5</v>
      </c>
      <c r="I7" s="23">
        <f t="shared" si="0"/>
        <v>109881.9</v>
      </c>
      <c r="J7" s="23">
        <f t="shared" si="0"/>
        <v>109368.8</v>
      </c>
      <c r="K7" s="23">
        <f t="shared" si="0"/>
        <v>119273.59999999999</v>
      </c>
      <c r="L7" s="23">
        <f t="shared" si="0"/>
        <v>119383.39999999998</v>
      </c>
      <c r="M7" s="24">
        <f t="shared" si="0"/>
        <v>227462.7</v>
      </c>
      <c r="N7" s="24">
        <f t="shared" si="0"/>
        <v>178744.83</v>
      </c>
      <c r="O7" s="23">
        <f t="shared" si="0"/>
        <v>593583.79999999993</v>
      </c>
      <c r="P7" s="23">
        <f t="shared" si="0"/>
        <v>243154.27999999997</v>
      </c>
      <c r="Q7" s="25">
        <f t="shared" ref="Q7:R36" si="1">G7+I7+K7+M7+O7</f>
        <v>1238917.1999999997</v>
      </c>
      <c r="R7" s="25">
        <f t="shared" si="1"/>
        <v>803768.80999999982</v>
      </c>
      <c r="S7" s="26">
        <f>R7/Q7*100</f>
        <v>64.8767173464054</v>
      </c>
      <c r="T7" s="27"/>
    </row>
    <row r="8" spans="2:20" ht="39.75" customHeight="1" x14ac:dyDescent="0.25">
      <c r="B8" s="28"/>
      <c r="C8" s="29"/>
      <c r="D8" s="29"/>
      <c r="E8" s="29"/>
      <c r="F8" s="30" t="s">
        <v>25</v>
      </c>
      <c r="G8" s="23">
        <f>G9+G11</f>
        <v>187815.2</v>
      </c>
      <c r="H8" s="23">
        <f t="shared" ref="H8:P8" si="2">H9+H11</f>
        <v>152273</v>
      </c>
      <c r="I8" s="23">
        <f t="shared" si="2"/>
        <v>108681.9</v>
      </c>
      <c r="J8" s="23">
        <f t="shared" si="2"/>
        <v>108482.2</v>
      </c>
      <c r="K8" s="23">
        <f t="shared" si="2"/>
        <v>114858.9</v>
      </c>
      <c r="L8" s="23">
        <f t="shared" si="2"/>
        <v>114819.69999999998</v>
      </c>
      <c r="M8" s="24">
        <f t="shared" si="2"/>
        <v>104422.7</v>
      </c>
      <c r="N8" s="24">
        <f t="shared" si="2"/>
        <v>98667.439999999988</v>
      </c>
      <c r="O8" s="23">
        <f t="shared" si="2"/>
        <v>578690.89999999991</v>
      </c>
      <c r="P8" s="23">
        <f t="shared" si="2"/>
        <v>228466.99999999997</v>
      </c>
      <c r="Q8" s="25">
        <f t="shared" si="1"/>
        <v>1094469.5999999999</v>
      </c>
      <c r="R8" s="25">
        <f t="shared" si="1"/>
        <v>702709.34</v>
      </c>
      <c r="S8" s="26">
        <f t="shared" ref="S8:S36" si="3">R8/Q8*100</f>
        <v>64.20546902353432</v>
      </c>
      <c r="T8" s="27"/>
    </row>
    <row r="9" spans="2:20" ht="34.5" hidden="1" customHeight="1" x14ac:dyDescent="0.25">
      <c r="B9" s="28"/>
      <c r="C9" s="29"/>
      <c r="D9" s="29"/>
      <c r="E9" s="29"/>
      <c r="F9" s="31" t="s">
        <v>25</v>
      </c>
      <c r="G9" s="32">
        <v>123385.2</v>
      </c>
      <c r="H9" s="32">
        <f>H32+H24+H17</f>
        <v>113015.90000000001</v>
      </c>
      <c r="I9" s="32">
        <v>98928.2</v>
      </c>
      <c r="J9" s="32">
        <f>J32+J24+J17</f>
        <v>98728.5</v>
      </c>
      <c r="K9" s="32">
        <v>89549.3</v>
      </c>
      <c r="L9" s="32">
        <f>L32+L24+L17</f>
        <v>89510.099999999991</v>
      </c>
      <c r="M9" s="32">
        <v>97805</v>
      </c>
      <c r="N9" s="32">
        <f>N32+N24+N17</f>
        <v>92049.739999999991</v>
      </c>
      <c r="O9" s="32">
        <v>204525.8</v>
      </c>
      <c r="P9" s="32">
        <f>P32+P24+P17</f>
        <v>186898.49999999997</v>
      </c>
      <c r="Q9" s="33">
        <f t="shared" si="1"/>
        <v>614193.5</v>
      </c>
      <c r="R9" s="33">
        <f t="shared" si="1"/>
        <v>580202.74</v>
      </c>
      <c r="S9" s="34">
        <f t="shared" si="3"/>
        <v>94.465789690056951</v>
      </c>
    </row>
    <row r="10" spans="2:20" ht="31.5" x14ac:dyDescent="0.25">
      <c r="B10" s="28"/>
      <c r="C10" s="29"/>
      <c r="D10" s="29"/>
      <c r="E10" s="29"/>
      <c r="F10" s="30" t="s">
        <v>26</v>
      </c>
      <c r="G10" s="23">
        <f>G25</f>
        <v>0</v>
      </c>
      <c r="H10" s="23">
        <v>0</v>
      </c>
      <c r="I10" s="23">
        <v>35529.800000000003</v>
      </c>
      <c r="J10" s="23">
        <f>J25</f>
        <v>35529.800000000003</v>
      </c>
      <c r="K10" s="23">
        <f>K25</f>
        <v>0</v>
      </c>
      <c r="L10" s="23">
        <v>0</v>
      </c>
      <c r="M10" s="23">
        <f>M25</f>
        <v>0</v>
      </c>
      <c r="N10" s="23">
        <v>0</v>
      </c>
      <c r="O10" s="23">
        <v>47459.4</v>
      </c>
      <c r="P10" s="23">
        <f>P25</f>
        <v>47459.4</v>
      </c>
      <c r="Q10" s="25">
        <f t="shared" si="1"/>
        <v>82989.200000000012</v>
      </c>
      <c r="R10" s="25">
        <f t="shared" si="1"/>
        <v>82989.200000000012</v>
      </c>
      <c r="S10" s="26">
        <f t="shared" si="3"/>
        <v>100</v>
      </c>
    </row>
    <row r="11" spans="2:20" ht="39.75" customHeight="1" x14ac:dyDescent="0.25">
      <c r="B11" s="28"/>
      <c r="C11" s="29"/>
      <c r="D11" s="29"/>
      <c r="E11" s="29"/>
      <c r="F11" s="30" t="s">
        <v>27</v>
      </c>
      <c r="G11" s="23">
        <f>G18+G26+G33</f>
        <v>64430</v>
      </c>
      <c r="H11" s="23">
        <f>H33+H26</f>
        <v>39257.1</v>
      </c>
      <c r="I11" s="23">
        <f>I18+I26+I33</f>
        <v>9753.7000000000007</v>
      </c>
      <c r="J11" s="23">
        <f>J33+J26</f>
        <v>9753.7000000000007</v>
      </c>
      <c r="K11" s="23">
        <f>K18+K26+K33</f>
        <v>25309.599999999999</v>
      </c>
      <c r="L11" s="23">
        <f>L33+L26</f>
        <v>25309.599999999999</v>
      </c>
      <c r="M11" s="23">
        <v>6617.7</v>
      </c>
      <c r="N11" s="23">
        <f>N33+N26</f>
        <v>6617.7</v>
      </c>
      <c r="O11" s="23">
        <v>374165.1</v>
      </c>
      <c r="P11" s="23">
        <f>P33+P26</f>
        <v>41568.5</v>
      </c>
      <c r="Q11" s="25">
        <f t="shared" si="1"/>
        <v>480276.1</v>
      </c>
      <c r="R11" s="25">
        <f t="shared" si="1"/>
        <v>122506.59999999999</v>
      </c>
      <c r="S11" s="26">
        <f t="shared" si="3"/>
        <v>25.507536185956369</v>
      </c>
    </row>
    <row r="12" spans="2:20" x14ac:dyDescent="0.25">
      <c r="B12" s="28"/>
      <c r="C12" s="29"/>
      <c r="D12" s="29"/>
      <c r="E12" s="29"/>
      <c r="F12" s="30" t="s">
        <v>28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5">
        <f t="shared" si="1"/>
        <v>0</v>
      </c>
      <c r="R12" s="25">
        <f t="shared" si="1"/>
        <v>0</v>
      </c>
      <c r="S12" s="26">
        <v>0</v>
      </c>
    </row>
    <row r="13" spans="2:20" ht="31.5" x14ac:dyDescent="0.25">
      <c r="B13" s="28"/>
      <c r="C13" s="29"/>
      <c r="D13" s="29"/>
      <c r="E13" s="29"/>
      <c r="F13" s="30" t="s">
        <v>29</v>
      </c>
      <c r="G13" s="23">
        <f>G20+G28+G35</f>
        <v>0</v>
      </c>
      <c r="H13" s="23">
        <v>0</v>
      </c>
      <c r="I13" s="23">
        <f>I20+I28+I35</f>
        <v>0</v>
      </c>
      <c r="J13" s="23">
        <v>0</v>
      </c>
      <c r="K13" s="23">
        <f>K20+K28+K35</f>
        <v>0</v>
      </c>
      <c r="L13" s="23">
        <v>0</v>
      </c>
      <c r="M13" s="23">
        <f>M20+M28+M35</f>
        <v>0</v>
      </c>
      <c r="N13" s="23">
        <v>0</v>
      </c>
      <c r="O13" s="23">
        <f>O20+O28+O35</f>
        <v>0</v>
      </c>
      <c r="P13" s="23">
        <v>0</v>
      </c>
      <c r="Q13" s="25">
        <f t="shared" si="1"/>
        <v>0</v>
      </c>
      <c r="R13" s="25">
        <f t="shared" si="1"/>
        <v>0</v>
      </c>
      <c r="S13" s="26">
        <v>0</v>
      </c>
    </row>
    <row r="14" spans="2:20" ht="31.5" x14ac:dyDescent="0.25">
      <c r="B14" s="35"/>
      <c r="C14" s="29"/>
      <c r="D14" s="29"/>
      <c r="E14" s="29"/>
      <c r="F14" s="30" t="s">
        <v>30</v>
      </c>
      <c r="G14" s="23">
        <v>900</v>
      </c>
      <c r="H14" s="23">
        <f>H36+H29</f>
        <v>844.5</v>
      </c>
      <c r="I14" s="23">
        <v>1200</v>
      </c>
      <c r="J14" s="23">
        <f>J36+J29</f>
        <v>886.6</v>
      </c>
      <c r="K14" s="23">
        <v>4414.7</v>
      </c>
      <c r="L14" s="23">
        <f>L36+L29</f>
        <v>4563.7</v>
      </c>
      <c r="M14" s="23">
        <v>123040</v>
      </c>
      <c r="N14" s="23">
        <f>N36+N29</f>
        <v>80077.39</v>
      </c>
      <c r="O14" s="23">
        <v>14892.9</v>
      </c>
      <c r="P14" s="23">
        <f>P36+P29</f>
        <v>14687.279999999999</v>
      </c>
      <c r="Q14" s="25">
        <f t="shared" si="1"/>
        <v>144447.6</v>
      </c>
      <c r="R14" s="25">
        <f t="shared" si="1"/>
        <v>101059.47</v>
      </c>
      <c r="S14" s="26">
        <f t="shared" si="3"/>
        <v>69.962720045192867</v>
      </c>
    </row>
    <row r="15" spans="2:20" x14ac:dyDescent="0.25">
      <c r="B15" s="36" t="s">
        <v>31</v>
      </c>
      <c r="C15" s="21" t="s">
        <v>32</v>
      </c>
      <c r="D15" s="21" t="s">
        <v>33</v>
      </c>
      <c r="E15" s="21" t="s">
        <v>34</v>
      </c>
      <c r="F15" s="22" t="s">
        <v>24</v>
      </c>
      <c r="G15" s="23">
        <v>6868.1</v>
      </c>
      <c r="H15" s="23">
        <f>H17</f>
        <v>6868.1</v>
      </c>
      <c r="I15" s="23">
        <v>7491.9</v>
      </c>
      <c r="J15" s="23">
        <f>J17</f>
        <v>7444.6</v>
      </c>
      <c r="K15" s="23">
        <v>8996.4</v>
      </c>
      <c r="L15" s="23">
        <v>8957.5</v>
      </c>
      <c r="M15" s="23">
        <v>12188.5</v>
      </c>
      <c r="N15" s="23">
        <f>N17</f>
        <v>12089.65</v>
      </c>
      <c r="O15" s="23">
        <v>11007.7</v>
      </c>
      <c r="P15" s="23">
        <f>P17</f>
        <v>10962.3</v>
      </c>
      <c r="Q15" s="25">
        <f t="shared" si="1"/>
        <v>46552.600000000006</v>
      </c>
      <c r="R15" s="25">
        <f t="shared" si="1"/>
        <v>46322.149999999994</v>
      </c>
      <c r="S15" s="26">
        <f t="shared" si="3"/>
        <v>99.504968573183859</v>
      </c>
    </row>
    <row r="16" spans="2:20" ht="37.5" customHeight="1" x14ac:dyDescent="0.25">
      <c r="B16" s="37"/>
      <c r="C16" s="29"/>
      <c r="D16" s="29"/>
      <c r="E16" s="29"/>
      <c r="F16" s="30" t="s">
        <v>25</v>
      </c>
      <c r="G16" s="23">
        <f>G17+G18</f>
        <v>6868.1</v>
      </c>
      <c r="H16" s="23">
        <f t="shared" ref="H16:P16" si="4">H17+H18</f>
        <v>6868.1</v>
      </c>
      <c r="I16" s="23">
        <f t="shared" si="4"/>
        <v>7491.9</v>
      </c>
      <c r="J16" s="23">
        <f t="shared" si="4"/>
        <v>7444.6</v>
      </c>
      <c r="K16" s="23">
        <f t="shared" si="4"/>
        <v>8996.4</v>
      </c>
      <c r="L16" s="23">
        <f t="shared" si="4"/>
        <v>8957.5</v>
      </c>
      <c r="M16" s="23">
        <f t="shared" si="4"/>
        <v>12188.5</v>
      </c>
      <c r="N16" s="23">
        <f t="shared" si="4"/>
        <v>12089.65</v>
      </c>
      <c r="O16" s="23">
        <f t="shared" si="4"/>
        <v>11007.7</v>
      </c>
      <c r="P16" s="23">
        <f t="shared" si="4"/>
        <v>10962.3</v>
      </c>
      <c r="Q16" s="25">
        <f t="shared" si="1"/>
        <v>46552.600000000006</v>
      </c>
      <c r="R16" s="25">
        <f t="shared" si="1"/>
        <v>46322.149999999994</v>
      </c>
      <c r="S16" s="26">
        <f t="shared" si="3"/>
        <v>99.504968573183859</v>
      </c>
    </row>
    <row r="17" spans="2:19" ht="31.5" hidden="1" customHeight="1" x14ac:dyDescent="0.25">
      <c r="B17" s="37"/>
      <c r="C17" s="29"/>
      <c r="D17" s="29"/>
      <c r="E17" s="29"/>
      <c r="F17" s="31" t="s">
        <v>25</v>
      </c>
      <c r="G17" s="32">
        <v>6868.1</v>
      </c>
      <c r="H17" s="32">
        <v>6868.1</v>
      </c>
      <c r="I17" s="32">
        <v>7491.9</v>
      </c>
      <c r="J17" s="32">
        <v>7444.6</v>
      </c>
      <c r="K17" s="32">
        <v>8996.4</v>
      </c>
      <c r="L17" s="32">
        <v>8957.5</v>
      </c>
      <c r="M17" s="32">
        <v>12188.5</v>
      </c>
      <c r="N17" s="32">
        <v>12089.65</v>
      </c>
      <c r="O17" s="32">
        <v>11007.7</v>
      </c>
      <c r="P17" s="32">
        <v>10962.3</v>
      </c>
      <c r="Q17" s="33">
        <f t="shared" si="1"/>
        <v>46552.600000000006</v>
      </c>
      <c r="R17" s="33">
        <f t="shared" si="1"/>
        <v>46322.149999999994</v>
      </c>
      <c r="S17" s="34">
        <f t="shared" si="3"/>
        <v>99.504968573183859</v>
      </c>
    </row>
    <row r="18" spans="2:19" ht="33.75" customHeight="1" x14ac:dyDescent="0.25">
      <c r="B18" s="37"/>
      <c r="C18" s="29"/>
      <c r="D18" s="29"/>
      <c r="E18" s="29"/>
      <c r="F18" s="30" t="s">
        <v>27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5">
        <f t="shared" si="1"/>
        <v>0</v>
      </c>
      <c r="R18" s="25">
        <f t="shared" si="1"/>
        <v>0</v>
      </c>
      <c r="S18" s="26">
        <v>0</v>
      </c>
    </row>
    <row r="19" spans="2:19" x14ac:dyDescent="0.25">
      <c r="B19" s="37"/>
      <c r="C19" s="29"/>
      <c r="D19" s="29"/>
      <c r="E19" s="29"/>
      <c r="F19" s="30" t="s">
        <v>28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5">
        <f t="shared" si="1"/>
        <v>0</v>
      </c>
      <c r="R19" s="25">
        <f t="shared" si="1"/>
        <v>0</v>
      </c>
      <c r="S19" s="26">
        <v>0</v>
      </c>
    </row>
    <row r="20" spans="2:19" ht="31.5" x14ac:dyDescent="0.25">
      <c r="B20" s="37"/>
      <c r="C20" s="29"/>
      <c r="D20" s="29"/>
      <c r="E20" s="29"/>
      <c r="F20" s="30" t="s">
        <v>29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5">
        <f t="shared" si="1"/>
        <v>0</v>
      </c>
      <c r="R20" s="25">
        <f t="shared" si="1"/>
        <v>0</v>
      </c>
      <c r="S20" s="26">
        <v>0</v>
      </c>
    </row>
    <row r="21" spans="2:19" ht="31.5" x14ac:dyDescent="0.25">
      <c r="B21" s="38"/>
      <c r="C21" s="39"/>
      <c r="D21" s="39"/>
      <c r="E21" s="39"/>
      <c r="F21" s="30" t="s">
        <v>30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5">
        <f t="shared" si="1"/>
        <v>0</v>
      </c>
      <c r="R21" s="25">
        <f t="shared" si="1"/>
        <v>0</v>
      </c>
      <c r="S21" s="26">
        <v>0</v>
      </c>
    </row>
    <row r="22" spans="2:19" ht="15.75" customHeight="1" x14ac:dyDescent="0.25">
      <c r="B22" s="36" t="s">
        <v>35</v>
      </c>
      <c r="C22" s="21" t="s">
        <v>36</v>
      </c>
      <c r="D22" s="21" t="s">
        <v>37</v>
      </c>
      <c r="E22" s="21" t="s">
        <v>34</v>
      </c>
      <c r="F22" s="22" t="s">
        <v>24</v>
      </c>
      <c r="G22" s="23">
        <v>163252.6</v>
      </c>
      <c r="H22" s="23">
        <f>H24+H25+H26+H27+H28+H29</f>
        <v>127676.4</v>
      </c>
      <c r="I22" s="23">
        <v>78046.899999999994</v>
      </c>
      <c r="J22" s="23">
        <f>J24+J26+J29</f>
        <v>77894.5</v>
      </c>
      <c r="K22" s="23">
        <v>85815.6</v>
      </c>
      <c r="L22" s="23">
        <f>L24+L26+L29</f>
        <v>85903.2</v>
      </c>
      <c r="M22" s="23">
        <v>191214.6</v>
      </c>
      <c r="N22" s="23">
        <f>N24+N26+N29</f>
        <v>142639.86000000002</v>
      </c>
      <c r="O22" s="23">
        <v>556420.1</v>
      </c>
      <c r="P22" s="24">
        <f>P24+P26+P29</f>
        <v>206066.68</v>
      </c>
      <c r="Q22" s="25">
        <f t="shared" si="1"/>
        <v>1074749.7999999998</v>
      </c>
      <c r="R22" s="25">
        <f t="shared" si="1"/>
        <v>640180.6399999999</v>
      </c>
      <c r="S22" s="26">
        <f t="shared" si="3"/>
        <v>59.565550977539147</v>
      </c>
    </row>
    <row r="23" spans="2:19" ht="39" customHeight="1" x14ac:dyDescent="0.25">
      <c r="B23" s="37"/>
      <c r="C23" s="29"/>
      <c r="D23" s="29"/>
      <c r="E23" s="29"/>
      <c r="F23" s="30" t="s">
        <v>25</v>
      </c>
      <c r="G23" s="23">
        <f>G24+G26</f>
        <v>162952.6</v>
      </c>
      <c r="H23" s="23">
        <f t="shared" ref="H23:O23" si="5">H24+H26</f>
        <v>127410.4</v>
      </c>
      <c r="I23" s="23">
        <f t="shared" si="5"/>
        <v>77404.900000000009</v>
      </c>
      <c r="J23" s="23">
        <f t="shared" si="5"/>
        <v>77252.5</v>
      </c>
      <c r="K23" s="23">
        <f t="shared" si="5"/>
        <v>83286.5</v>
      </c>
      <c r="L23" s="23">
        <f t="shared" si="5"/>
        <v>83286.2</v>
      </c>
      <c r="M23" s="23">
        <f t="shared" si="5"/>
        <v>68374.599999999991</v>
      </c>
      <c r="N23" s="23">
        <f t="shared" si="5"/>
        <v>62718.200000000004</v>
      </c>
      <c r="O23" s="23">
        <f t="shared" si="5"/>
        <v>541727.19999999995</v>
      </c>
      <c r="P23" s="24">
        <f>P24+P26</f>
        <v>191548.69999999998</v>
      </c>
      <c r="Q23" s="25">
        <f t="shared" si="1"/>
        <v>933745.79999999993</v>
      </c>
      <c r="R23" s="25">
        <f t="shared" si="1"/>
        <v>542216</v>
      </c>
      <c r="S23" s="26">
        <f t="shared" si="3"/>
        <v>58.068909118520274</v>
      </c>
    </row>
    <row r="24" spans="2:19" ht="31.5" hidden="1" customHeight="1" x14ac:dyDescent="0.25">
      <c r="B24" s="37"/>
      <c r="C24" s="29"/>
      <c r="D24" s="29"/>
      <c r="E24" s="29"/>
      <c r="F24" s="31" t="s">
        <v>25</v>
      </c>
      <c r="G24" s="32">
        <v>103252.6</v>
      </c>
      <c r="H24" s="32">
        <v>92883.3</v>
      </c>
      <c r="I24" s="32">
        <v>76064.3</v>
      </c>
      <c r="J24" s="32">
        <v>75911.899999999994</v>
      </c>
      <c r="K24" s="32">
        <v>65510</v>
      </c>
      <c r="L24" s="32">
        <v>65509.7</v>
      </c>
      <c r="M24" s="32">
        <v>67887.199999999997</v>
      </c>
      <c r="N24" s="32">
        <v>62230.8</v>
      </c>
      <c r="O24" s="32">
        <v>174127.2</v>
      </c>
      <c r="P24" s="40">
        <f>156555-9.7</f>
        <v>156545.29999999999</v>
      </c>
      <c r="Q24" s="33">
        <f t="shared" si="1"/>
        <v>486841.30000000005</v>
      </c>
      <c r="R24" s="33">
        <f t="shared" si="1"/>
        <v>453081</v>
      </c>
      <c r="S24" s="34">
        <f t="shared" si="3"/>
        <v>93.065440421755497</v>
      </c>
    </row>
    <row r="25" spans="2:19" ht="31.5" x14ac:dyDescent="0.25">
      <c r="B25" s="37"/>
      <c r="C25" s="29"/>
      <c r="D25" s="29"/>
      <c r="E25" s="29"/>
      <c r="F25" s="30" t="s">
        <v>26</v>
      </c>
      <c r="G25" s="23">
        <v>0</v>
      </c>
      <c r="H25" s="23">
        <v>0</v>
      </c>
      <c r="I25" s="24">
        <v>35529.800000000003</v>
      </c>
      <c r="J25" s="24">
        <v>35529.800000000003</v>
      </c>
      <c r="K25" s="23">
        <v>0</v>
      </c>
      <c r="L25" s="23">
        <v>0</v>
      </c>
      <c r="M25" s="23">
        <v>0</v>
      </c>
      <c r="N25" s="23">
        <v>0</v>
      </c>
      <c r="O25" s="23">
        <v>47459.4</v>
      </c>
      <c r="P25" s="23">
        <v>47459.4</v>
      </c>
      <c r="Q25" s="25">
        <f t="shared" si="1"/>
        <v>82989.200000000012</v>
      </c>
      <c r="R25" s="25">
        <f t="shared" si="1"/>
        <v>82989.200000000012</v>
      </c>
      <c r="S25" s="26">
        <f t="shared" si="3"/>
        <v>100</v>
      </c>
    </row>
    <row r="26" spans="2:19" ht="36.75" customHeight="1" x14ac:dyDescent="0.25">
      <c r="B26" s="37"/>
      <c r="C26" s="29"/>
      <c r="D26" s="29"/>
      <c r="E26" s="29"/>
      <c r="F26" s="30" t="s">
        <v>27</v>
      </c>
      <c r="G26" s="23">
        <v>59700</v>
      </c>
      <c r="H26" s="23">
        <v>34527.1</v>
      </c>
      <c r="I26" s="23">
        <v>1340.6</v>
      </c>
      <c r="J26" s="23">
        <v>1340.6</v>
      </c>
      <c r="K26" s="23">
        <v>17776.5</v>
      </c>
      <c r="L26" s="23">
        <v>17776.5</v>
      </c>
      <c r="M26" s="23">
        <v>487.4</v>
      </c>
      <c r="N26" s="23">
        <v>487.4</v>
      </c>
      <c r="O26" s="23">
        <v>367600</v>
      </c>
      <c r="P26" s="23">
        <v>35003.4</v>
      </c>
      <c r="Q26" s="25">
        <f t="shared" si="1"/>
        <v>446904.5</v>
      </c>
      <c r="R26" s="25">
        <f t="shared" si="1"/>
        <v>89135</v>
      </c>
      <c r="S26" s="26">
        <f t="shared" si="3"/>
        <v>19.944977058857095</v>
      </c>
    </row>
    <row r="27" spans="2:19" x14ac:dyDescent="0.25">
      <c r="B27" s="37"/>
      <c r="C27" s="29"/>
      <c r="D27" s="29"/>
      <c r="E27" s="29"/>
      <c r="F27" s="30" t="s">
        <v>28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5">
        <f t="shared" si="1"/>
        <v>0</v>
      </c>
      <c r="R27" s="25">
        <f t="shared" si="1"/>
        <v>0</v>
      </c>
      <c r="S27" s="26">
        <v>0</v>
      </c>
    </row>
    <row r="28" spans="2:19" ht="31.5" x14ac:dyDescent="0.25">
      <c r="B28" s="37"/>
      <c r="C28" s="29"/>
      <c r="D28" s="29"/>
      <c r="E28" s="29"/>
      <c r="F28" s="30" t="s">
        <v>29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5">
        <f t="shared" si="1"/>
        <v>0</v>
      </c>
      <c r="R28" s="25">
        <f t="shared" si="1"/>
        <v>0</v>
      </c>
      <c r="S28" s="26">
        <v>0</v>
      </c>
    </row>
    <row r="29" spans="2:19" ht="15.75" customHeight="1" x14ac:dyDescent="0.25">
      <c r="B29" s="38"/>
      <c r="C29" s="29"/>
      <c r="D29" s="29"/>
      <c r="E29" s="29"/>
      <c r="F29" s="30" t="s">
        <v>30</v>
      </c>
      <c r="G29" s="23">
        <v>300</v>
      </c>
      <c r="H29" s="23">
        <v>266</v>
      </c>
      <c r="I29" s="23">
        <v>642</v>
      </c>
      <c r="J29" s="23">
        <v>642</v>
      </c>
      <c r="K29" s="23">
        <v>2529.1</v>
      </c>
      <c r="L29" s="23">
        <v>2617</v>
      </c>
      <c r="M29" s="23">
        <v>122840</v>
      </c>
      <c r="N29" s="23">
        <v>79921.66</v>
      </c>
      <c r="O29" s="23">
        <v>14692.9</v>
      </c>
      <c r="P29" s="24">
        <f>13610.6+907.38</f>
        <v>14517.98</v>
      </c>
      <c r="Q29" s="25">
        <f t="shared" si="1"/>
        <v>141004</v>
      </c>
      <c r="R29" s="25">
        <f t="shared" si="1"/>
        <v>97964.64</v>
      </c>
      <c r="S29" s="26">
        <f t="shared" si="3"/>
        <v>69.476497120649057</v>
      </c>
    </row>
    <row r="30" spans="2:19" x14ac:dyDescent="0.25">
      <c r="B30" s="36" t="s">
        <v>38</v>
      </c>
      <c r="C30" s="21" t="s">
        <v>39</v>
      </c>
      <c r="D30" s="21" t="s">
        <v>40</v>
      </c>
      <c r="E30" s="21" t="s">
        <v>34</v>
      </c>
      <c r="F30" s="22" t="s">
        <v>24</v>
      </c>
      <c r="G30" s="23">
        <f>G32+G33+G34+G35+G36</f>
        <v>18594.5</v>
      </c>
      <c r="H30" s="41">
        <f>H32+H33+H34+H35+H36</f>
        <v>18573</v>
      </c>
      <c r="I30" s="23">
        <f>I32+I33+I34+I35+I36</f>
        <v>24343.1</v>
      </c>
      <c r="J30" s="23">
        <f>J32+J33+J36</f>
        <v>24029.699999999997</v>
      </c>
      <c r="K30" s="23">
        <f>K32+K33+K34+K35+K36</f>
        <v>24461.599999999999</v>
      </c>
      <c r="L30" s="23">
        <f>L32+L33+L36</f>
        <v>24522.7</v>
      </c>
      <c r="M30" s="23">
        <f>M32+M33+M34+M35+M36</f>
        <v>24059.599999999999</v>
      </c>
      <c r="N30" s="23">
        <f>N32+N33+N36</f>
        <v>24015.32</v>
      </c>
      <c r="O30" s="23">
        <f>O32+O33+O34+O35+O36</f>
        <v>26156</v>
      </c>
      <c r="P30" s="23">
        <f>P32+P33+P36</f>
        <v>26125.3</v>
      </c>
      <c r="Q30" s="25">
        <f t="shared" si="1"/>
        <v>117614.79999999999</v>
      </c>
      <c r="R30" s="25">
        <f t="shared" si="1"/>
        <v>117266.02</v>
      </c>
      <c r="S30" s="26">
        <f t="shared" si="3"/>
        <v>99.703455687549535</v>
      </c>
    </row>
    <row r="31" spans="2:19" ht="37.5" customHeight="1" x14ac:dyDescent="0.25">
      <c r="B31" s="37"/>
      <c r="C31" s="29"/>
      <c r="D31" s="29"/>
      <c r="E31" s="29"/>
      <c r="F31" s="30" t="s">
        <v>25</v>
      </c>
      <c r="G31" s="23">
        <f>G32+G33</f>
        <v>17994.5</v>
      </c>
      <c r="H31" s="41">
        <f t="shared" ref="H31:P31" si="6">H32+H33</f>
        <v>17994.5</v>
      </c>
      <c r="I31" s="23">
        <f t="shared" si="6"/>
        <v>23785.1</v>
      </c>
      <c r="J31" s="23">
        <f t="shared" si="6"/>
        <v>23785.1</v>
      </c>
      <c r="K31" s="23">
        <f t="shared" si="6"/>
        <v>22576</v>
      </c>
      <c r="L31" s="23">
        <f t="shared" si="6"/>
        <v>22576</v>
      </c>
      <c r="M31" s="23">
        <f t="shared" si="6"/>
        <v>23859.599999999999</v>
      </c>
      <c r="N31" s="23">
        <f t="shared" si="6"/>
        <v>23859.59</v>
      </c>
      <c r="O31" s="23">
        <f t="shared" si="6"/>
        <v>25956</v>
      </c>
      <c r="P31" s="23">
        <f t="shared" si="6"/>
        <v>25956</v>
      </c>
      <c r="Q31" s="25">
        <f t="shared" si="1"/>
        <v>114171.2</v>
      </c>
      <c r="R31" s="25">
        <f t="shared" si="1"/>
        <v>114171.19</v>
      </c>
      <c r="S31" s="26">
        <f t="shared" si="3"/>
        <v>99.999991241223711</v>
      </c>
    </row>
    <row r="32" spans="2:19" ht="34.5" hidden="1" customHeight="1" x14ac:dyDescent="0.25">
      <c r="B32" s="37"/>
      <c r="C32" s="29"/>
      <c r="D32" s="29"/>
      <c r="E32" s="29"/>
      <c r="F32" s="31" t="s">
        <v>25</v>
      </c>
      <c r="G32" s="32">
        <v>13264.5</v>
      </c>
      <c r="H32" s="32">
        <v>13264.5</v>
      </c>
      <c r="I32" s="32">
        <v>15372</v>
      </c>
      <c r="J32" s="32">
        <v>15372</v>
      </c>
      <c r="K32" s="32">
        <v>15042.9</v>
      </c>
      <c r="L32" s="32">
        <v>15042.9</v>
      </c>
      <c r="M32" s="32">
        <v>17729.3</v>
      </c>
      <c r="N32" s="32">
        <v>17729.29</v>
      </c>
      <c r="O32" s="32">
        <v>19390.900000000001</v>
      </c>
      <c r="P32" s="32">
        <v>19390.900000000001</v>
      </c>
      <c r="Q32" s="33">
        <f t="shared" si="1"/>
        <v>80799.600000000006</v>
      </c>
      <c r="R32" s="33">
        <f t="shared" si="1"/>
        <v>80799.59</v>
      </c>
      <c r="S32" s="34">
        <f t="shared" si="3"/>
        <v>99.999987623701088</v>
      </c>
    </row>
    <row r="33" spans="2:19" ht="37.5" customHeight="1" x14ac:dyDescent="0.25">
      <c r="B33" s="37"/>
      <c r="C33" s="29"/>
      <c r="D33" s="29"/>
      <c r="E33" s="29"/>
      <c r="F33" s="30" t="s">
        <v>27</v>
      </c>
      <c r="G33" s="23">
        <v>4730</v>
      </c>
      <c r="H33" s="23">
        <v>4730</v>
      </c>
      <c r="I33" s="23">
        <v>8413.1</v>
      </c>
      <c r="J33" s="23">
        <v>8413.1</v>
      </c>
      <c r="K33" s="23">
        <v>7533.1</v>
      </c>
      <c r="L33" s="23">
        <v>7533.1</v>
      </c>
      <c r="M33" s="23">
        <v>6130.3</v>
      </c>
      <c r="N33" s="23">
        <v>6130.3</v>
      </c>
      <c r="O33" s="23">
        <v>6565.1</v>
      </c>
      <c r="P33" s="23">
        <v>6565.1</v>
      </c>
      <c r="Q33" s="25">
        <f t="shared" si="1"/>
        <v>33371.599999999999</v>
      </c>
      <c r="R33" s="25">
        <f t="shared" si="1"/>
        <v>33371.599999999999</v>
      </c>
      <c r="S33" s="26">
        <f t="shared" si="3"/>
        <v>100</v>
      </c>
    </row>
    <row r="34" spans="2:19" x14ac:dyDescent="0.25">
      <c r="B34" s="37"/>
      <c r="C34" s="29"/>
      <c r="D34" s="29"/>
      <c r="E34" s="29"/>
      <c r="F34" s="30" t="s">
        <v>28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5">
        <f t="shared" si="1"/>
        <v>0</v>
      </c>
      <c r="R34" s="25">
        <f t="shared" si="1"/>
        <v>0</v>
      </c>
      <c r="S34" s="26">
        <v>0</v>
      </c>
    </row>
    <row r="35" spans="2:19" ht="31.5" x14ac:dyDescent="0.25">
      <c r="B35" s="37"/>
      <c r="C35" s="29"/>
      <c r="D35" s="29"/>
      <c r="E35" s="29"/>
      <c r="F35" s="30" t="s">
        <v>29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5">
        <f t="shared" si="1"/>
        <v>0</v>
      </c>
      <c r="R35" s="25">
        <f t="shared" si="1"/>
        <v>0</v>
      </c>
      <c r="S35" s="26">
        <v>0</v>
      </c>
    </row>
    <row r="36" spans="2:19" ht="31.5" x14ac:dyDescent="0.25">
      <c r="B36" s="38"/>
      <c r="C36" s="39"/>
      <c r="D36" s="39"/>
      <c r="E36" s="39"/>
      <c r="F36" s="30" t="s">
        <v>30</v>
      </c>
      <c r="G36" s="23">
        <v>600</v>
      </c>
      <c r="H36" s="23">
        <v>578.5</v>
      </c>
      <c r="I36" s="23">
        <v>558</v>
      </c>
      <c r="J36" s="23">
        <v>244.6</v>
      </c>
      <c r="K36" s="23">
        <v>1885.6</v>
      </c>
      <c r="L36" s="23">
        <v>1946.7</v>
      </c>
      <c r="M36" s="23">
        <v>200</v>
      </c>
      <c r="N36" s="23">
        <v>155.72999999999999</v>
      </c>
      <c r="O36" s="23">
        <v>200</v>
      </c>
      <c r="P36" s="23">
        <v>169.3</v>
      </c>
      <c r="Q36" s="25">
        <f t="shared" si="1"/>
        <v>3443.6</v>
      </c>
      <c r="R36" s="25">
        <f t="shared" si="1"/>
        <v>3094.8300000000004</v>
      </c>
      <c r="S36" s="26">
        <f t="shared" si="3"/>
        <v>89.871936345684773</v>
      </c>
    </row>
    <row r="37" spans="2:19" x14ac:dyDescent="0.25">
      <c r="F37" s="42"/>
      <c r="M37" s="2">
        <v>59037</v>
      </c>
      <c r="N37" s="2">
        <v>59030.6</v>
      </c>
    </row>
    <row r="38" spans="2:19" x14ac:dyDescent="0.25">
      <c r="F38" s="42"/>
      <c r="M38" s="2">
        <v>452947.4</v>
      </c>
      <c r="N38" s="2">
        <v>102785</v>
      </c>
    </row>
    <row r="39" spans="2:19" x14ac:dyDescent="0.25">
      <c r="F39" s="42"/>
      <c r="M39" s="2">
        <v>41936.9</v>
      </c>
      <c r="N39" s="2">
        <v>41936.9</v>
      </c>
    </row>
    <row r="40" spans="2:19" x14ac:dyDescent="0.25">
      <c r="F40" s="42"/>
      <c r="M40" s="2">
        <v>5522.5</v>
      </c>
      <c r="N40" s="2">
        <v>5522.5</v>
      </c>
    </row>
    <row r="41" spans="2:19" s="2" customFormat="1" x14ac:dyDescent="0.25">
      <c r="C41" s="1"/>
      <c r="D41" s="1"/>
      <c r="E41" s="1"/>
      <c r="F41" s="42"/>
      <c r="M41" s="2">
        <v>14692.9</v>
      </c>
      <c r="N41" s="43">
        <f>13610.6+692.9</f>
        <v>14303.5</v>
      </c>
    </row>
    <row r="42" spans="2:19" s="2" customFormat="1" x14ac:dyDescent="0.25">
      <c r="C42" s="1"/>
      <c r="D42" s="1"/>
      <c r="E42" s="1"/>
      <c r="F42" s="42"/>
      <c r="M42" s="2">
        <v>29742.799999999999</v>
      </c>
      <c r="N42" s="2">
        <v>29742.799999999999</v>
      </c>
    </row>
    <row r="43" spans="2:19" s="2" customFormat="1" x14ac:dyDescent="0.25">
      <c r="C43" s="1"/>
      <c r="D43" s="1"/>
      <c r="E43" s="1"/>
      <c r="F43" s="42"/>
      <c r="M43" s="2">
        <f>M37+M38+M39+M40+M41+M42</f>
        <v>603879.50000000012</v>
      </c>
      <c r="N43" s="2">
        <f>N37+N38+N39+N40+N41+N42</f>
        <v>253321.3</v>
      </c>
    </row>
    <row r="44" spans="2:19" s="2" customFormat="1" x14ac:dyDescent="0.25">
      <c r="C44" s="1"/>
      <c r="D44" s="1"/>
      <c r="E44" s="1"/>
      <c r="F44" s="42"/>
      <c r="M44" s="2">
        <f>M43-M40-M39-M41</f>
        <v>541727.20000000007</v>
      </c>
      <c r="N44" s="2">
        <f>N43-N40-N39-N41</f>
        <v>191558.39999999999</v>
      </c>
    </row>
    <row r="45" spans="2:19" s="2" customFormat="1" x14ac:dyDescent="0.25">
      <c r="C45" s="1"/>
      <c r="D45" s="1"/>
      <c r="E45" s="1"/>
      <c r="F45" s="42"/>
      <c r="M45" s="2">
        <f>M37+M38+M42+M41</f>
        <v>556420.10000000009</v>
      </c>
      <c r="N45" s="2">
        <f>N37+N38+N42+N41</f>
        <v>205861.9</v>
      </c>
    </row>
    <row r="46" spans="2:19" s="2" customFormat="1" x14ac:dyDescent="0.25">
      <c r="C46" s="1"/>
      <c r="D46" s="1"/>
      <c r="E46" s="1"/>
      <c r="F46" s="42"/>
    </row>
    <row r="47" spans="2:19" s="2" customFormat="1" x14ac:dyDescent="0.25">
      <c r="C47" s="1"/>
      <c r="D47" s="1"/>
      <c r="E47" s="1"/>
      <c r="F47" s="42"/>
    </row>
    <row r="48" spans="2:19" s="2" customFormat="1" x14ac:dyDescent="0.25">
      <c r="C48" s="1"/>
      <c r="D48" s="1"/>
      <c r="E48" s="1"/>
      <c r="F48" s="42"/>
      <c r="M48" s="2">
        <f>M37+M38+M42</f>
        <v>541727.20000000007</v>
      </c>
    </row>
    <row r="49" spans="3:6" s="2" customFormat="1" x14ac:dyDescent="0.25">
      <c r="C49" s="1"/>
      <c r="D49" s="1"/>
      <c r="E49" s="1"/>
      <c r="F49" s="42"/>
    </row>
    <row r="50" spans="3:6" s="2" customFormat="1" x14ac:dyDescent="0.25">
      <c r="C50" s="1"/>
      <c r="D50" s="1"/>
      <c r="E50" s="1"/>
      <c r="F50" s="42"/>
    </row>
    <row r="51" spans="3:6" s="2" customFormat="1" x14ac:dyDescent="0.25">
      <c r="C51" s="1"/>
      <c r="D51" s="1"/>
      <c r="E51" s="1"/>
      <c r="F51" s="42"/>
    </row>
    <row r="52" spans="3:6" s="2" customFormat="1" x14ac:dyDescent="0.25">
      <c r="C52" s="1"/>
      <c r="D52" s="1"/>
      <c r="E52" s="1"/>
      <c r="F52" s="42"/>
    </row>
    <row r="53" spans="3:6" s="2" customFormat="1" x14ac:dyDescent="0.25">
      <c r="C53" s="1"/>
      <c r="D53" s="1"/>
      <c r="E53" s="1"/>
      <c r="F53" s="42"/>
    </row>
    <row r="54" spans="3:6" s="2" customFormat="1" x14ac:dyDescent="0.25">
      <c r="C54" s="1"/>
      <c r="D54" s="1"/>
      <c r="E54" s="1"/>
      <c r="F54" s="42"/>
    </row>
    <row r="55" spans="3:6" s="2" customFormat="1" x14ac:dyDescent="0.25">
      <c r="C55" s="1"/>
      <c r="D55" s="1"/>
      <c r="E55" s="1"/>
      <c r="F55" s="42"/>
    </row>
    <row r="56" spans="3:6" s="2" customFormat="1" x14ac:dyDescent="0.25">
      <c r="C56" s="1"/>
      <c r="D56" s="1"/>
      <c r="E56" s="1"/>
      <c r="F56" s="42"/>
    </row>
    <row r="57" spans="3:6" s="2" customFormat="1" x14ac:dyDescent="0.25">
      <c r="C57" s="1"/>
      <c r="D57" s="1"/>
      <c r="E57" s="1"/>
      <c r="F57" s="42"/>
    </row>
    <row r="58" spans="3:6" s="2" customFormat="1" x14ac:dyDescent="0.25">
      <c r="C58" s="1"/>
      <c r="D58" s="1"/>
      <c r="E58" s="1"/>
      <c r="F58" s="42"/>
    </row>
    <row r="59" spans="3:6" s="2" customFormat="1" x14ac:dyDescent="0.25">
      <c r="C59" s="1"/>
      <c r="D59" s="1"/>
      <c r="E59" s="1"/>
      <c r="F59" s="42"/>
    </row>
    <row r="60" spans="3:6" s="2" customFormat="1" x14ac:dyDescent="0.25">
      <c r="C60" s="1"/>
      <c r="D60" s="1"/>
      <c r="E60" s="1"/>
      <c r="F60" s="42"/>
    </row>
    <row r="61" spans="3:6" s="2" customFormat="1" x14ac:dyDescent="0.25">
      <c r="C61" s="1"/>
      <c r="D61" s="1"/>
      <c r="E61" s="1"/>
      <c r="F61" s="42"/>
    </row>
    <row r="62" spans="3:6" s="2" customFormat="1" x14ac:dyDescent="0.25">
      <c r="C62" s="1"/>
      <c r="D62" s="1"/>
      <c r="E62" s="1"/>
      <c r="F62" s="42"/>
    </row>
    <row r="63" spans="3:6" s="2" customFormat="1" x14ac:dyDescent="0.25">
      <c r="C63" s="1"/>
      <c r="D63" s="1"/>
      <c r="E63" s="1"/>
      <c r="F63" s="42"/>
    </row>
    <row r="64" spans="3:6" s="2" customFormat="1" x14ac:dyDescent="0.25">
      <c r="C64" s="1"/>
      <c r="D64" s="1"/>
      <c r="E64" s="1"/>
      <c r="F64" s="42"/>
    </row>
    <row r="65" spans="3:6" s="2" customFormat="1" x14ac:dyDescent="0.25">
      <c r="C65" s="1"/>
      <c r="D65" s="1"/>
      <c r="E65" s="1"/>
      <c r="F65" s="42"/>
    </row>
    <row r="66" spans="3:6" s="2" customFormat="1" x14ac:dyDescent="0.25">
      <c r="C66" s="1"/>
      <c r="D66" s="1"/>
      <c r="E66" s="1"/>
      <c r="F66" s="42"/>
    </row>
    <row r="67" spans="3:6" s="2" customFormat="1" x14ac:dyDescent="0.25">
      <c r="C67" s="1"/>
      <c r="D67" s="1"/>
      <c r="E67" s="1"/>
      <c r="F67" s="42"/>
    </row>
    <row r="68" spans="3:6" s="2" customFormat="1" x14ac:dyDescent="0.25">
      <c r="C68" s="1"/>
      <c r="D68" s="1"/>
      <c r="E68" s="1"/>
      <c r="F68" s="42"/>
    </row>
    <row r="69" spans="3:6" s="2" customFormat="1" x14ac:dyDescent="0.25">
      <c r="C69" s="1"/>
      <c r="D69" s="1"/>
      <c r="E69" s="1"/>
      <c r="F69" s="42"/>
    </row>
    <row r="70" spans="3:6" s="2" customFormat="1" x14ac:dyDescent="0.25">
      <c r="C70" s="1"/>
      <c r="D70" s="1"/>
      <c r="E70" s="1"/>
      <c r="F70" s="42"/>
    </row>
    <row r="71" spans="3:6" s="2" customFormat="1" x14ac:dyDescent="0.25">
      <c r="C71" s="1"/>
      <c r="D71" s="1"/>
      <c r="E71" s="1"/>
      <c r="F71" s="42"/>
    </row>
    <row r="72" spans="3:6" s="2" customFormat="1" x14ac:dyDescent="0.25">
      <c r="C72" s="1"/>
      <c r="D72" s="1"/>
      <c r="E72" s="1"/>
      <c r="F72" s="42"/>
    </row>
    <row r="73" spans="3:6" s="2" customFormat="1" x14ac:dyDescent="0.25">
      <c r="C73" s="1"/>
      <c r="D73" s="1"/>
      <c r="E73" s="1"/>
      <c r="F73" s="42"/>
    </row>
    <row r="74" spans="3:6" s="2" customFormat="1" x14ac:dyDescent="0.25">
      <c r="C74" s="1"/>
      <c r="D74" s="1"/>
      <c r="E74" s="1"/>
      <c r="F74" s="42"/>
    </row>
    <row r="75" spans="3:6" s="2" customFormat="1" x14ac:dyDescent="0.25">
      <c r="C75" s="1"/>
      <c r="D75" s="1"/>
      <c r="E75" s="1"/>
      <c r="F75" s="42"/>
    </row>
    <row r="76" spans="3:6" s="2" customFormat="1" x14ac:dyDescent="0.25">
      <c r="C76" s="1"/>
      <c r="D76" s="1"/>
      <c r="E76" s="1"/>
      <c r="F76" s="42"/>
    </row>
    <row r="77" spans="3:6" s="2" customFormat="1" x14ac:dyDescent="0.25">
      <c r="C77" s="1"/>
      <c r="D77" s="1"/>
      <c r="E77" s="1"/>
      <c r="F77" s="42"/>
    </row>
    <row r="78" spans="3:6" s="2" customFormat="1" x14ac:dyDescent="0.25">
      <c r="C78" s="1"/>
      <c r="D78" s="1"/>
      <c r="E78" s="1"/>
      <c r="F78" s="42"/>
    </row>
    <row r="79" spans="3:6" s="2" customFormat="1" x14ac:dyDescent="0.25">
      <c r="C79" s="1"/>
      <c r="D79" s="1"/>
      <c r="E79" s="1"/>
      <c r="F79" s="42"/>
    </row>
    <row r="80" spans="3:6" s="2" customFormat="1" x14ac:dyDescent="0.25">
      <c r="C80" s="1"/>
      <c r="D80" s="1"/>
      <c r="E80" s="1"/>
      <c r="F80" s="42"/>
    </row>
    <row r="81" spans="3:6" s="2" customFormat="1" x14ac:dyDescent="0.25">
      <c r="C81" s="1"/>
      <c r="D81" s="1"/>
      <c r="E81" s="1"/>
      <c r="F81" s="42"/>
    </row>
    <row r="82" spans="3:6" s="2" customFormat="1" x14ac:dyDescent="0.25">
      <c r="C82" s="1"/>
      <c r="D82" s="1"/>
      <c r="E82" s="1"/>
      <c r="F82" s="42"/>
    </row>
    <row r="83" spans="3:6" s="2" customFormat="1" x14ac:dyDescent="0.25">
      <c r="C83" s="1"/>
      <c r="D83" s="1"/>
      <c r="E83" s="1"/>
      <c r="F83" s="42"/>
    </row>
    <row r="84" spans="3:6" s="2" customFormat="1" x14ac:dyDescent="0.25">
      <c r="C84" s="1"/>
      <c r="D84" s="1"/>
      <c r="E84" s="1"/>
      <c r="F84" s="42"/>
    </row>
    <row r="85" spans="3:6" s="2" customFormat="1" x14ac:dyDescent="0.25">
      <c r="C85" s="1"/>
      <c r="D85" s="1"/>
      <c r="E85" s="1"/>
      <c r="F85" s="42"/>
    </row>
    <row r="86" spans="3:6" s="2" customFormat="1" x14ac:dyDescent="0.25">
      <c r="C86" s="1"/>
      <c r="D86" s="1"/>
      <c r="E86" s="1"/>
      <c r="F86" s="42"/>
    </row>
    <row r="87" spans="3:6" s="2" customFormat="1" x14ac:dyDescent="0.25">
      <c r="C87" s="1"/>
      <c r="D87" s="1"/>
      <c r="E87" s="1"/>
      <c r="F87" s="42"/>
    </row>
    <row r="88" spans="3:6" s="2" customFormat="1" x14ac:dyDescent="0.25">
      <c r="C88" s="1"/>
      <c r="D88" s="1"/>
      <c r="E88" s="1"/>
      <c r="F88" s="42"/>
    </row>
    <row r="89" spans="3:6" s="2" customFormat="1" x14ac:dyDescent="0.25">
      <c r="C89" s="1"/>
      <c r="D89" s="1"/>
      <c r="E89" s="1"/>
      <c r="F89" s="42"/>
    </row>
    <row r="90" spans="3:6" s="2" customFormat="1" x14ac:dyDescent="0.25">
      <c r="C90" s="1"/>
      <c r="D90" s="1"/>
      <c r="E90" s="1"/>
      <c r="F90" s="42"/>
    </row>
    <row r="91" spans="3:6" s="2" customFormat="1" x14ac:dyDescent="0.25">
      <c r="C91" s="1"/>
      <c r="D91" s="1"/>
      <c r="E91" s="1"/>
      <c r="F91" s="42"/>
    </row>
    <row r="92" spans="3:6" s="2" customFormat="1" x14ac:dyDescent="0.25">
      <c r="C92" s="1"/>
      <c r="D92" s="1"/>
      <c r="E92" s="1"/>
      <c r="F92" s="42"/>
    </row>
    <row r="93" spans="3:6" s="2" customFormat="1" x14ac:dyDescent="0.25">
      <c r="C93" s="1"/>
      <c r="D93" s="1"/>
      <c r="E93" s="1"/>
      <c r="F93" s="42"/>
    </row>
    <row r="94" spans="3:6" s="2" customFormat="1" x14ac:dyDescent="0.25">
      <c r="C94" s="1"/>
      <c r="D94" s="1"/>
      <c r="E94" s="1"/>
      <c r="F94" s="42"/>
    </row>
    <row r="95" spans="3:6" s="2" customFormat="1" x14ac:dyDescent="0.25">
      <c r="C95" s="1"/>
      <c r="D95" s="1"/>
      <c r="E95" s="1"/>
      <c r="F95" s="42"/>
    </row>
    <row r="96" spans="3:6" s="2" customFormat="1" x14ac:dyDescent="0.25">
      <c r="C96" s="1"/>
      <c r="D96" s="1"/>
      <c r="E96" s="1"/>
      <c r="F96" s="42"/>
    </row>
    <row r="97" spans="3:6" s="2" customFormat="1" x14ac:dyDescent="0.25">
      <c r="C97" s="1"/>
      <c r="D97" s="1"/>
      <c r="E97" s="1"/>
      <c r="F97" s="42"/>
    </row>
    <row r="98" spans="3:6" s="2" customFormat="1" x14ac:dyDescent="0.25">
      <c r="C98" s="1"/>
      <c r="D98" s="1"/>
      <c r="E98" s="1"/>
      <c r="F98" s="42"/>
    </row>
    <row r="99" spans="3:6" s="2" customFormat="1" x14ac:dyDescent="0.25">
      <c r="C99" s="1"/>
      <c r="D99" s="1"/>
      <c r="E99" s="1"/>
      <c r="F99" s="42"/>
    </row>
    <row r="100" spans="3:6" s="2" customFormat="1" x14ac:dyDescent="0.25">
      <c r="C100" s="1"/>
      <c r="D100" s="1"/>
      <c r="E100" s="1"/>
      <c r="F100" s="42"/>
    </row>
    <row r="101" spans="3:6" s="2" customFormat="1" x14ac:dyDescent="0.25">
      <c r="C101" s="1"/>
      <c r="D101" s="1"/>
      <c r="E101" s="1"/>
      <c r="F101" s="42"/>
    </row>
    <row r="102" spans="3:6" s="2" customFormat="1" x14ac:dyDescent="0.25">
      <c r="C102" s="1"/>
      <c r="D102" s="1"/>
      <c r="E102" s="1"/>
      <c r="F102" s="42"/>
    </row>
    <row r="103" spans="3:6" s="2" customFormat="1" x14ac:dyDescent="0.25">
      <c r="C103" s="1"/>
      <c r="D103" s="1"/>
      <c r="E103" s="1"/>
      <c r="F103" s="42"/>
    </row>
    <row r="104" spans="3:6" s="2" customFormat="1" x14ac:dyDescent="0.25">
      <c r="C104" s="1"/>
      <c r="D104" s="1"/>
      <c r="E104" s="1"/>
      <c r="F104" s="42"/>
    </row>
    <row r="105" spans="3:6" s="2" customFormat="1" x14ac:dyDescent="0.25">
      <c r="C105" s="1"/>
      <c r="D105" s="1"/>
      <c r="E105" s="1"/>
      <c r="F105" s="42"/>
    </row>
    <row r="106" spans="3:6" s="2" customFormat="1" x14ac:dyDescent="0.25">
      <c r="C106" s="1"/>
      <c r="D106" s="1"/>
      <c r="E106" s="1"/>
      <c r="F106" s="42"/>
    </row>
    <row r="107" spans="3:6" s="2" customFormat="1" x14ac:dyDescent="0.25">
      <c r="C107" s="1"/>
      <c r="D107" s="1"/>
      <c r="E107" s="1"/>
      <c r="F107" s="42"/>
    </row>
    <row r="108" spans="3:6" s="2" customFormat="1" x14ac:dyDescent="0.25">
      <c r="C108" s="1"/>
      <c r="D108" s="1"/>
      <c r="E108" s="1"/>
      <c r="F108" s="42"/>
    </row>
    <row r="109" spans="3:6" s="2" customFormat="1" x14ac:dyDescent="0.25">
      <c r="C109" s="1"/>
      <c r="D109" s="1"/>
      <c r="E109" s="1"/>
      <c r="F109" s="42"/>
    </row>
    <row r="110" spans="3:6" s="2" customFormat="1" x14ac:dyDescent="0.25">
      <c r="C110" s="1"/>
      <c r="D110" s="1"/>
      <c r="E110" s="1"/>
      <c r="F110" s="42"/>
    </row>
    <row r="111" spans="3:6" s="2" customFormat="1" x14ac:dyDescent="0.25">
      <c r="C111" s="1"/>
      <c r="D111" s="1"/>
      <c r="E111" s="1"/>
      <c r="F111" s="42"/>
    </row>
    <row r="112" spans="3:6" s="2" customFormat="1" x14ac:dyDescent="0.25">
      <c r="C112" s="1"/>
      <c r="D112" s="1"/>
      <c r="E112" s="1"/>
      <c r="F112" s="42"/>
    </row>
    <row r="113" spans="3:6" s="2" customFormat="1" x14ac:dyDescent="0.25">
      <c r="C113" s="1"/>
      <c r="D113" s="1"/>
      <c r="E113" s="1"/>
      <c r="F113" s="42"/>
    </row>
    <row r="114" spans="3:6" s="2" customFormat="1" x14ac:dyDescent="0.25">
      <c r="C114" s="1"/>
      <c r="D114" s="1"/>
      <c r="E114" s="1"/>
      <c r="F114" s="42"/>
    </row>
    <row r="115" spans="3:6" s="2" customFormat="1" x14ac:dyDescent="0.25">
      <c r="C115" s="1"/>
      <c r="D115" s="1"/>
      <c r="E115" s="1"/>
      <c r="F115" s="42"/>
    </row>
    <row r="116" spans="3:6" s="2" customFormat="1" x14ac:dyDescent="0.25">
      <c r="C116" s="1"/>
      <c r="D116" s="1"/>
      <c r="E116" s="1"/>
      <c r="F116" s="42"/>
    </row>
    <row r="117" spans="3:6" s="2" customFormat="1" x14ac:dyDescent="0.25">
      <c r="C117" s="1"/>
      <c r="D117" s="1"/>
      <c r="E117" s="1"/>
      <c r="F117" s="42"/>
    </row>
    <row r="118" spans="3:6" s="2" customFormat="1" x14ac:dyDescent="0.25">
      <c r="C118" s="1"/>
      <c r="D118" s="1"/>
      <c r="E118" s="1"/>
      <c r="F118" s="42"/>
    </row>
    <row r="119" spans="3:6" s="2" customFormat="1" x14ac:dyDescent="0.25">
      <c r="C119" s="1"/>
      <c r="D119" s="1"/>
      <c r="E119" s="1"/>
      <c r="F119" s="42"/>
    </row>
    <row r="120" spans="3:6" s="2" customFormat="1" x14ac:dyDescent="0.25">
      <c r="C120" s="1"/>
      <c r="D120" s="1"/>
      <c r="E120" s="1"/>
      <c r="F120" s="42"/>
    </row>
    <row r="121" spans="3:6" s="2" customFormat="1" x14ac:dyDescent="0.25">
      <c r="C121" s="1"/>
      <c r="D121" s="1"/>
      <c r="E121" s="1"/>
      <c r="F121" s="42"/>
    </row>
    <row r="122" spans="3:6" s="2" customFormat="1" x14ac:dyDescent="0.25">
      <c r="C122" s="1"/>
      <c r="D122" s="1"/>
      <c r="E122" s="1"/>
      <c r="F122" s="42"/>
    </row>
    <row r="123" spans="3:6" s="2" customFormat="1" x14ac:dyDescent="0.25">
      <c r="C123" s="1"/>
      <c r="D123" s="1"/>
      <c r="E123" s="1"/>
      <c r="F123" s="42"/>
    </row>
    <row r="124" spans="3:6" s="2" customFormat="1" x14ac:dyDescent="0.25">
      <c r="C124" s="1"/>
      <c r="D124" s="1"/>
      <c r="E124" s="1"/>
      <c r="F124" s="42"/>
    </row>
    <row r="125" spans="3:6" s="2" customFormat="1" x14ac:dyDescent="0.25">
      <c r="C125" s="1"/>
      <c r="D125" s="1"/>
      <c r="E125" s="1"/>
      <c r="F125" s="42"/>
    </row>
    <row r="126" spans="3:6" s="2" customFormat="1" x14ac:dyDescent="0.25">
      <c r="C126" s="1"/>
      <c r="D126" s="1"/>
      <c r="E126" s="1"/>
      <c r="F126" s="42"/>
    </row>
    <row r="127" spans="3:6" s="2" customFormat="1" x14ac:dyDescent="0.25">
      <c r="C127" s="1"/>
      <c r="D127" s="1"/>
      <c r="E127" s="1"/>
      <c r="F127" s="42"/>
    </row>
    <row r="128" spans="3:6" s="2" customFormat="1" x14ac:dyDescent="0.25">
      <c r="C128" s="1"/>
      <c r="D128" s="1"/>
      <c r="E128" s="1"/>
      <c r="F128" s="42"/>
    </row>
    <row r="129" spans="3:6" s="2" customFormat="1" x14ac:dyDescent="0.25">
      <c r="C129" s="1"/>
      <c r="D129" s="1"/>
      <c r="E129" s="1"/>
      <c r="F129" s="42"/>
    </row>
    <row r="130" spans="3:6" s="2" customFormat="1" x14ac:dyDescent="0.25">
      <c r="C130" s="1"/>
      <c r="D130" s="1"/>
      <c r="E130" s="1"/>
      <c r="F130" s="42"/>
    </row>
    <row r="131" spans="3:6" s="2" customFormat="1" x14ac:dyDescent="0.25">
      <c r="C131" s="1"/>
      <c r="D131" s="1"/>
      <c r="E131" s="1"/>
      <c r="F131" s="42"/>
    </row>
  </sheetData>
  <mergeCells count="31">
    <mergeCell ref="B30:B36"/>
    <mergeCell ref="C30:C36"/>
    <mergeCell ref="D30:D36"/>
    <mergeCell ref="E30:E36"/>
    <mergeCell ref="B15:B21"/>
    <mergeCell ref="C15:C21"/>
    <mergeCell ref="D15:D21"/>
    <mergeCell ref="E15:E21"/>
    <mergeCell ref="B22:B29"/>
    <mergeCell ref="C22:C29"/>
    <mergeCell ref="D22:D29"/>
    <mergeCell ref="E22:E29"/>
    <mergeCell ref="K5:L5"/>
    <mergeCell ref="M5:N5"/>
    <mergeCell ref="O5:P5"/>
    <mergeCell ref="Q5:R5"/>
    <mergeCell ref="S5:S6"/>
    <mergeCell ref="B7:B14"/>
    <mergeCell ref="C7:C14"/>
    <mergeCell ref="D7:D14"/>
    <mergeCell ref="E7:E14"/>
    <mergeCell ref="R1:S1"/>
    <mergeCell ref="B2:S2"/>
    <mergeCell ref="B3:S3"/>
    <mergeCell ref="B4:S4"/>
    <mergeCell ref="B5:B6"/>
    <mergeCell ref="C5:C6"/>
    <mergeCell ref="D5:D6"/>
    <mergeCell ref="F5:F6"/>
    <mergeCell ref="G5:H5"/>
    <mergeCell ref="I5:J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2013-2017 гг  (3)</vt:lpstr>
      <vt:lpstr>'на 2013-2017 гг  (3)'!Область_печати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2018-09-26T10:47:38Z</dcterms:created>
  <dcterms:modified xsi:type="dcterms:W3CDTF">2018-09-26T10:54:34Z</dcterms:modified>
</cp:coreProperties>
</file>